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\Valuation Committee\Stress Testing\"/>
    </mc:Choice>
  </mc:AlternateContent>
  <xr:revisionPtr revIDLastSave="0" documentId="13_ncr:1_{10A55D76-AB2E-4FA7-9B87-CCB81F8A7A1E}" xr6:coauthVersionLast="47" xr6:coauthVersionMax="47" xr10:uidLastSave="{00000000-0000-0000-0000-000000000000}"/>
  <bookViews>
    <workbookView xWindow="-108" yWindow="-108" windowWidth="23256" windowHeight="12576" xr2:uid="{C5E7AF01-6E78-4601-90F0-36856CC8C175}"/>
  </bookViews>
  <sheets>
    <sheet name="Interest rate risk" sheetId="2" r:id="rId1"/>
    <sheet name="Credit risk" sheetId="1" r:id="rId2"/>
    <sheet name="Liquidity risk" sheetId="3" r:id="rId3"/>
    <sheet name="Sheet1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3" l="1"/>
  <c r="C10" i="3"/>
  <c r="D10" i="2"/>
  <c r="C10" i="2"/>
  <c r="T6" i="1"/>
  <c r="T7" i="1"/>
  <c r="T8" i="1"/>
  <c r="T9" i="1"/>
  <c r="G9" i="3"/>
  <c r="G8" i="3"/>
  <c r="G7" i="3"/>
  <c r="G6" i="3"/>
  <c r="C10" i="1"/>
  <c r="E38" i="4"/>
  <c r="D38" i="4"/>
  <c r="F37" i="4"/>
  <c r="F36" i="4"/>
  <c r="F35" i="4"/>
  <c r="F33" i="4"/>
  <c r="F32" i="4"/>
  <c r="F31" i="4"/>
  <c r="F30" i="4"/>
  <c r="F28" i="4"/>
  <c r="F27" i="4"/>
  <c r="F26" i="4"/>
  <c r="F25" i="4"/>
  <c r="F23" i="4"/>
  <c r="F22" i="4"/>
  <c r="F21" i="4"/>
  <c r="F20" i="4"/>
  <c r="F19" i="4"/>
  <c r="F18" i="4"/>
  <c r="F16" i="4"/>
  <c r="F15" i="4"/>
  <c r="F14" i="4"/>
  <c r="F13" i="4"/>
  <c r="F11" i="4"/>
  <c r="F10" i="4"/>
  <c r="F9" i="4"/>
  <c r="F7" i="4"/>
  <c r="F5" i="4"/>
  <c r="F6" i="4"/>
  <c r="T10" i="1" l="1"/>
  <c r="U10" i="1" s="1"/>
  <c r="E15" i="2" l="1"/>
  <c r="E19" i="2" s="1"/>
  <c r="E20" i="2" s="1"/>
  <c r="C19" i="2" l="1"/>
  <c r="C20" i="2" s="1"/>
  <c r="D19" i="2"/>
  <c r="D20" i="2" s="1"/>
  <c r="G10" i="3"/>
  <c r="H10" i="3" s="1"/>
</calcChain>
</file>

<file path=xl/sharedStrings.xml><?xml version="1.0" encoding="utf-8"?>
<sst xmlns="http://schemas.openxmlformats.org/spreadsheetml/2006/main" count="112" uniqueCount="65">
  <si>
    <t>Security</t>
  </si>
  <si>
    <t>% of NAV</t>
  </si>
  <si>
    <t>Mod Dur</t>
  </si>
  <si>
    <t>Rating</t>
  </si>
  <si>
    <t>ABC</t>
  </si>
  <si>
    <t>EDF</t>
  </si>
  <si>
    <t>GHI</t>
  </si>
  <si>
    <t>AAA</t>
  </si>
  <si>
    <t>AA</t>
  </si>
  <si>
    <t>A</t>
  </si>
  <si>
    <t>Prob of downgrade to AA</t>
  </si>
  <si>
    <t>avg higher yld for AA</t>
  </si>
  <si>
    <t>Prob of downgrade to A</t>
  </si>
  <si>
    <t>avg higher yld for A</t>
  </si>
  <si>
    <t>Prob of downgrade to BBB</t>
  </si>
  <si>
    <t>avg higher yld for BBB</t>
  </si>
  <si>
    <t>Prob of downgrade to BB</t>
  </si>
  <si>
    <t>Prob of downgrade to B</t>
  </si>
  <si>
    <t>Prob of downgrade to C</t>
  </si>
  <si>
    <t>Prob of downgrade to D</t>
  </si>
  <si>
    <t>Impact</t>
  </si>
  <si>
    <t>Total</t>
  </si>
  <si>
    <t>Highest increase in 1 year Gsec</t>
  </si>
  <si>
    <t>Highest increase in 10 year Gsec</t>
  </si>
  <si>
    <t>AMFI to provide these numbers on monthly basis</t>
  </si>
  <si>
    <t>Higher of the two</t>
  </si>
  <si>
    <t>Scenario 1</t>
  </si>
  <si>
    <t>Scenario 2</t>
  </si>
  <si>
    <t>Scenario 3</t>
  </si>
  <si>
    <t>B</t>
  </si>
  <si>
    <t>C</t>
  </si>
  <si>
    <t>1/3 of C</t>
  </si>
  <si>
    <t>2/3 of C</t>
  </si>
  <si>
    <t>Annualised Impact</t>
  </si>
  <si>
    <t>AMFI to provide</t>
  </si>
  <si>
    <t>BBB</t>
  </si>
  <si>
    <t>L T Rating</t>
  </si>
  <si>
    <t>Instrument</t>
  </si>
  <si>
    <t>Impact Cost in BPS</t>
  </si>
  <si>
    <t>Weightage</t>
  </si>
  <si>
    <t>CBLO</t>
  </si>
  <si>
    <t>Treasury Bills</t>
  </si>
  <si>
    <t>Government Securities</t>
  </si>
  <si>
    <t>Certificate of Deposits</t>
  </si>
  <si>
    <t>Commercial Papers</t>
  </si>
  <si>
    <t>AAA(SO)/AAA(CE)</t>
  </si>
  <si>
    <t>Non-Convertible Debentures (NCD)</t>
  </si>
  <si>
    <t>BB</t>
  </si>
  <si>
    <t>D</t>
  </si>
  <si>
    <t>AA(SO)/AA(CE)</t>
  </si>
  <si>
    <t>A(SO)/A(CE)</t>
  </si>
  <si>
    <t>BBB(SO)/BBB(CE)</t>
  </si>
  <si>
    <t>BRDS</t>
  </si>
  <si>
    <t>Fixed Deposits</t>
  </si>
  <si>
    <t>Annualised Impact  (%)</t>
  </si>
  <si>
    <t>XYZ</t>
  </si>
  <si>
    <t>Applicable Haircut for BB</t>
  </si>
  <si>
    <t>Applicable Haircut for B</t>
  </si>
  <si>
    <t>Applicable Haircut for C</t>
  </si>
  <si>
    <t>Applicable Haircut for D</t>
  </si>
  <si>
    <t>Annualised Impact on NAV</t>
  </si>
  <si>
    <t>Incase of D security prob of going to D and Mod Duration will be zero</t>
  </si>
  <si>
    <t>D rated securities will be excluded in this cal, hence total can be below 100%</t>
  </si>
  <si>
    <t>D rated securities will be excluded in this calculation, hence total can be below 100%</t>
  </si>
  <si>
    <t xml:space="preserve">Change in median yield differential over G-Sec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</si>
</sst>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0.0"/>
    <numFmt numFmtId="166" formatCode="0.0%"/>
    <numFmt numFmtId="167" formatCode="0.000"/>
    <numFmt numFmtId="168" formatCode="_(* #,##0.000_);_(* \(#,##0.000\);_(* &quot;-&quot;??_);_(@_)"/>
    <numFmt numFmtId="169" formatCode="0.0000%"/>
    <numFmt numFmtId="170" formatCode="0.000%"/>
    <numFmt numFmtId="171" formatCode="[$-409]d/mmm/yy;@"/>
    <numFmt numFmtId="172" formatCode="_(* #,##0.0000_);_(* \(#,##0.00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wrapText="1"/>
    </xf>
    <xf numFmtId="10" fontId="0" fillId="0" borderId="0" xfId="0" applyNumberFormat="1"/>
    <xf numFmtId="9" fontId="0" fillId="0" borderId="0" xfId="2" applyFont="1"/>
    <xf numFmtId="0" fontId="0" fillId="0" borderId="0" xfId="0" applyAlignment="1">
      <alignment horizontal="center"/>
    </xf>
    <xf numFmtId="10" fontId="0" fillId="2" borderId="0" xfId="0" applyNumberFormat="1" applyFill="1"/>
    <xf numFmtId="9" fontId="0" fillId="2" borderId="0" xfId="0" applyNumberFormat="1" applyFill="1"/>
    <xf numFmtId="166" fontId="0" fillId="0" borderId="0" xfId="2" applyNumberFormat="1" applyFont="1"/>
    <xf numFmtId="10" fontId="0" fillId="0" borderId="0" xfId="2" applyNumberFormat="1" applyFont="1"/>
    <xf numFmtId="2" fontId="0" fillId="0" borderId="0" xfId="0" applyNumberFormat="1"/>
    <xf numFmtId="164" fontId="0" fillId="0" borderId="0" xfId="0" applyNumberFormat="1"/>
    <xf numFmtId="166" fontId="0" fillId="0" borderId="0" xfId="2" applyNumberFormat="1" applyFont="1" applyAlignment="1">
      <alignment wrapText="1"/>
    </xf>
    <xf numFmtId="172" fontId="0" fillId="0" borderId="0" xfId="1" applyNumberFormat="1" applyFont="1"/>
    <xf numFmtId="0" fontId="0" fillId="2" borderId="0" xfId="0" applyFill="1"/>
    <xf numFmtId="0" fontId="0" fillId="0" borderId="1" xfId="0" applyBorder="1"/>
    <xf numFmtId="9" fontId="0" fillId="0" borderId="1" xfId="2" applyFont="1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2" borderId="0" xfId="0" applyFont="1" applyFill="1"/>
    <xf numFmtId="9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2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10" fontId="0" fillId="0" borderId="2" xfId="2" applyNumberFormat="1" applyFont="1" applyBorder="1" applyAlignment="1">
      <alignment horizontal="center"/>
    </xf>
    <xf numFmtId="9" fontId="0" fillId="0" borderId="2" xfId="2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9" fontId="0" fillId="0" borderId="2" xfId="0" applyNumberFormat="1" applyBorder="1" applyAlignment="1">
      <alignment horizontal="center"/>
    </xf>
    <xf numFmtId="164" fontId="0" fillId="0" borderId="2" xfId="1" applyFont="1" applyBorder="1" applyAlignment="1">
      <alignment horizontal="center"/>
    </xf>
    <xf numFmtId="169" fontId="0" fillId="2" borderId="2" xfId="0" applyNumberFormat="1" applyFill="1" applyBorder="1" applyAlignment="1">
      <alignment horizontal="center"/>
    </xf>
    <xf numFmtId="169" fontId="0" fillId="0" borderId="2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168" fontId="2" fillId="0" borderId="2" xfId="1" applyNumberFormat="1" applyFont="1" applyBorder="1" applyAlignment="1">
      <alignment horizontal="center"/>
    </xf>
    <xf numFmtId="10" fontId="2" fillId="0" borderId="2" xfId="2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0" fillId="0" borderId="0" xfId="0"/>
  </cellXfs>
  <cellStyles count="4">
    <cellStyle name="Comma" xfId="1" builtinId="3"/>
    <cellStyle name="Comma 3" xfId="3" xr:uid="{F0665DE6-AD6D-46D0-94A8-6481C96618CC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AE3DD-A82A-4E96-8B01-1E846A6290DE}">
  <dimension ref="A5:H22"/>
  <sheetViews>
    <sheetView tabSelected="1" topLeftCell="A2" workbookViewId="0">
      <selection activeCell="F8" sqref="F8"/>
    </sheetView>
  </sheetViews>
  <sheetFormatPr defaultRowHeight="14.4" x14ac:dyDescent="0.3"/>
  <cols>
    <col min="4" max="4" width="11.33203125" customWidth="1"/>
    <col min="5" max="5" width="11" customWidth="1"/>
    <col min="6" max="6" width="13.109375" customWidth="1"/>
    <col min="8" max="8" width="9.5546875" bestFit="1" customWidth="1"/>
  </cols>
  <sheetData>
    <row r="5" spans="1:8" x14ac:dyDescent="0.3">
      <c r="B5" t="s">
        <v>0</v>
      </c>
      <c r="C5" t="s">
        <v>1</v>
      </c>
      <c r="D5" t="s">
        <v>2</v>
      </c>
      <c r="E5" t="s">
        <v>3</v>
      </c>
    </row>
    <row r="6" spans="1:8" x14ac:dyDescent="0.3">
      <c r="B6" t="s">
        <v>4</v>
      </c>
      <c r="C6" s="3">
        <v>0.6</v>
      </c>
      <c r="D6" s="9">
        <v>2</v>
      </c>
      <c r="E6" s="4" t="s">
        <v>7</v>
      </c>
      <c r="G6" s="9"/>
    </row>
    <row r="7" spans="1:8" x14ac:dyDescent="0.3">
      <c r="B7" t="s">
        <v>5</v>
      </c>
      <c r="C7" s="3">
        <v>0.3</v>
      </c>
      <c r="D7" s="9">
        <v>1.5</v>
      </c>
      <c r="E7" s="4" t="s">
        <v>8</v>
      </c>
      <c r="G7" s="9"/>
    </row>
    <row r="8" spans="1:8" x14ac:dyDescent="0.3">
      <c r="B8" t="s">
        <v>6</v>
      </c>
      <c r="C8" s="3">
        <v>0.09</v>
      </c>
      <c r="D8" s="9">
        <v>1</v>
      </c>
      <c r="E8" s="4" t="s">
        <v>9</v>
      </c>
      <c r="G8" s="9"/>
    </row>
    <row r="9" spans="1:8" x14ac:dyDescent="0.3">
      <c r="B9" t="s">
        <v>55</v>
      </c>
      <c r="C9" s="3">
        <v>0.01</v>
      </c>
      <c r="D9" s="9">
        <v>1</v>
      </c>
      <c r="E9" s="4" t="s">
        <v>47</v>
      </c>
      <c r="G9" s="9"/>
    </row>
    <row r="10" spans="1:8" x14ac:dyDescent="0.3">
      <c r="B10" s="14" t="s">
        <v>21</v>
      </c>
      <c r="C10" s="15">
        <f>+SUM(C6:C9)</f>
        <v>0.99999999999999989</v>
      </c>
      <c r="D10" s="16">
        <f>SUMPRODUCT(D6:D9,C6:C9)/C10</f>
        <v>1.7500000000000002</v>
      </c>
      <c r="E10" s="17"/>
      <c r="G10" s="9"/>
    </row>
    <row r="11" spans="1:8" x14ac:dyDescent="0.3">
      <c r="H11" s="8"/>
    </row>
    <row r="12" spans="1:8" x14ac:dyDescent="0.3">
      <c r="B12" t="s">
        <v>24</v>
      </c>
    </row>
    <row r="13" spans="1:8" x14ac:dyDescent="0.3">
      <c r="A13" s="18" t="s">
        <v>9</v>
      </c>
      <c r="B13" s="48" t="s">
        <v>22</v>
      </c>
      <c r="C13" s="48"/>
      <c r="D13" s="48"/>
      <c r="E13" s="5">
        <v>2.5000000000000001E-2</v>
      </c>
    </row>
    <row r="14" spans="1:8" x14ac:dyDescent="0.3">
      <c r="A14" s="18" t="s">
        <v>29</v>
      </c>
      <c r="B14" s="48" t="s">
        <v>23</v>
      </c>
      <c r="C14" s="48"/>
      <c r="D14" s="48"/>
      <c r="E14" s="6">
        <v>0.02</v>
      </c>
    </row>
    <row r="15" spans="1:8" x14ac:dyDescent="0.3">
      <c r="A15" s="18" t="s">
        <v>30</v>
      </c>
      <c r="B15" t="s">
        <v>25</v>
      </c>
      <c r="E15" s="2">
        <f>+MAX(E13:E14)</f>
        <v>2.5000000000000001E-2</v>
      </c>
    </row>
    <row r="17" spans="1:5" x14ac:dyDescent="0.3">
      <c r="C17" s="4" t="s">
        <v>26</v>
      </c>
      <c r="D17" s="4" t="s">
        <v>27</v>
      </c>
      <c r="E17" s="4" t="s">
        <v>28</v>
      </c>
    </row>
    <row r="18" spans="1:5" x14ac:dyDescent="0.3">
      <c r="C18" s="4" t="s">
        <v>31</v>
      </c>
      <c r="D18" s="4" t="s">
        <v>32</v>
      </c>
      <c r="E18" s="4" t="s">
        <v>30</v>
      </c>
    </row>
    <row r="19" spans="1:5" x14ac:dyDescent="0.3">
      <c r="C19" s="8">
        <f>+E15/3</f>
        <v>8.3333333333333332E-3</v>
      </c>
      <c r="D19" s="8">
        <f>+E15*2/3</f>
        <v>1.6666666666666666E-2</v>
      </c>
      <c r="E19" s="2">
        <f>+E15</f>
        <v>2.5000000000000001E-2</v>
      </c>
    </row>
    <row r="20" spans="1:5" x14ac:dyDescent="0.3">
      <c r="A20" t="s">
        <v>33</v>
      </c>
      <c r="C20" s="7">
        <f>100*-$D$10*C19*365/(100*$C$10)</f>
        <v>-5.3229166666666679</v>
      </c>
      <c r="D20" s="7">
        <f t="shared" ref="D20:E20" si="0">100*-$D$10*D19*365/(100*$C$10)</f>
        <v>-10.645833333333336</v>
      </c>
      <c r="E20" s="7">
        <f t="shared" si="0"/>
        <v>-15.968750000000005</v>
      </c>
    </row>
    <row r="22" spans="1:5" x14ac:dyDescent="0.3">
      <c r="A22" s="19" t="s">
        <v>63</v>
      </c>
    </row>
  </sheetData>
  <mergeCells count="2">
    <mergeCell ref="B13:D13"/>
    <mergeCell ref="B14:D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A47BF-2677-4510-B610-2616B488E855}">
  <dimension ref="B5:U18"/>
  <sheetViews>
    <sheetView zoomScale="80" zoomScaleNormal="80" workbookViewId="0">
      <selection activeCell="T24" sqref="T24"/>
    </sheetView>
  </sheetViews>
  <sheetFormatPr defaultRowHeight="14.4" x14ac:dyDescent="0.3"/>
  <cols>
    <col min="1" max="1" width="4" customWidth="1"/>
    <col min="2" max="5" width="8.88671875" style="4"/>
    <col min="6" max="6" width="11.109375" style="4" customWidth="1"/>
    <col min="7" max="7" width="10.6640625" style="4" customWidth="1"/>
    <col min="8" max="10" width="10.88671875" style="4" customWidth="1"/>
    <col min="11" max="11" width="11.33203125" style="4" customWidth="1"/>
    <col min="12" max="12" width="11.109375" style="4" customWidth="1"/>
    <col min="13" max="13" width="10.44140625" style="4" customWidth="1"/>
    <col min="14" max="14" width="10.109375" style="4" customWidth="1"/>
    <col min="15" max="15" width="10.44140625" style="4" customWidth="1"/>
    <col min="16" max="16" width="10.109375" style="4" customWidth="1"/>
    <col min="17" max="20" width="8.88671875" style="4"/>
    <col min="21" max="21" width="9.6640625" style="4" customWidth="1"/>
  </cols>
  <sheetData>
    <row r="5" spans="2:21" ht="36.6" x14ac:dyDescent="0.3">
      <c r="B5" s="35" t="s">
        <v>0</v>
      </c>
      <c r="C5" s="35" t="s">
        <v>1</v>
      </c>
      <c r="D5" s="35" t="s">
        <v>2</v>
      </c>
      <c r="E5" s="35" t="s">
        <v>3</v>
      </c>
      <c r="F5" s="36" t="s">
        <v>10</v>
      </c>
      <c r="G5" s="36" t="s">
        <v>12</v>
      </c>
      <c r="H5" s="36" t="s">
        <v>14</v>
      </c>
      <c r="I5" s="36" t="s">
        <v>16</v>
      </c>
      <c r="J5" s="36" t="s">
        <v>17</v>
      </c>
      <c r="K5" s="36" t="s">
        <v>18</v>
      </c>
      <c r="L5" s="36" t="s">
        <v>19</v>
      </c>
      <c r="M5" s="36" t="s">
        <v>11</v>
      </c>
      <c r="N5" s="36" t="s">
        <v>13</v>
      </c>
      <c r="O5" s="36" t="s">
        <v>15</v>
      </c>
      <c r="P5" s="36" t="s">
        <v>56</v>
      </c>
      <c r="Q5" s="36" t="s">
        <v>57</v>
      </c>
      <c r="R5" s="36" t="s">
        <v>58</v>
      </c>
      <c r="S5" s="36" t="s">
        <v>59</v>
      </c>
      <c r="T5" s="36" t="s">
        <v>20</v>
      </c>
      <c r="U5" s="37" t="s">
        <v>60</v>
      </c>
    </row>
    <row r="6" spans="2:21" x14ac:dyDescent="0.3">
      <c r="B6" s="35" t="s">
        <v>4</v>
      </c>
      <c r="C6" s="38">
        <v>0.6</v>
      </c>
      <c r="D6" s="39">
        <v>2</v>
      </c>
      <c r="E6" s="35" t="s">
        <v>7</v>
      </c>
      <c r="F6" s="40">
        <v>1.2999999999999999E-2</v>
      </c>
      <c r="G6" s="40">
        <v>0</v>
      </c>
      <c r="H6" s="40">
        <v>2E-3</v>
      </c>
      <c r="I6" s="40">
        <v>5.0000000000000001E-4</v>
      </c>
      <c r="J6" s="40">
        <v>0</v>
      </c>
      <c r="K6" s="40">
        <v>0</v>
      </c>
      <c r="L6" s="40">
        <v>1E-3</v>
      </c>
      <c r="M6" s="40">
        <v>4.0000000000000001E-3</v>
      </c>
      <c r="N6" s="40">
        <v>0.01</v>
      </c>
      <c r="O6" s="40">
        <v>0.02</v>
      </c>
      <c r="P6" s="41">
        <v>0.2</v>
      </c>
      <c r="Q6" s="41">
        <v>0.4</v>
      </c>
      <c r="R6" s="41">
        <v>0.55000000000000004</v>
      </c>
      <c r="S6" s="41">
        <v>0.75</v>
      </c>
      <c r="T6" s="42">
        <f>-((100*C6*D6*(SUMPRODUCT(F6:H6,M6:O6)))+(100*C6*SUMPRODUCT(I6:L6,P6:S6)))</f>
        <v>-6.2040000000000005E-2</v>
      </c>
      <c r="U6" s="43"/>
    </row>
    <row r="7" spans="2:21" x14ac:dyDescent="0.3">
      <c r="B7" s="35" t="s">
        <v>5</v>
      </c>
      <c r="C7" s="38">
        <v>0.3</v>
      </c>
      <c r="D7" s="39">
        <v>1.5</v>
      </c>
      <c r="E7" s="35" t="s">
        <v>8</v>
      </c>
      <c r="F7" s="40">
        <v>0</v>
      </c>
      <c r="G7" s="40">
        <v>2.5999999999999999E-2</v>
      </c>
      <c r="H7" s="40">
        <v>1.2999999999999999E-3</v>
      </c>
      <c r="I7" s="40">
        <v>5.9999999999999995E-4</v>
      </c>
      <c r="J7" s="44">
        <v>0</v>
      </c>
      <c r="K7" s="44">
        <v>0</v>
      </c>
      <c r="L7" s="40">
        <v>2.0000000000000001E-4</v>
      </c>
      <c r="M7" s="40"/>
      <c r="N7" s="40">
        <v>6.0000000000000001E-3</v>
      </c>
      <c r="O7" s="40">
        <v>0.01</v>
      </c>
      <c r="P7" s="41">
        <v>0.25</v>
      </c>
      <c r="Q7" s="41">
        <v>0.5</v>
      </c>
      <c r="R7" s="41">
        <v>0.7</v>
      </c>
      <c r="S7" s="41">
        <v>1</v>
      </c>
      <c r="T7" s="42">
        <f t="shared" ref="T7:T9" si="0">-((100*C7*D7*(SUMPRODUCT(F7:H7,M7:O7)))+(100*C7*SUMPRODUCT(I7:L7,P7:S7)))</f>
        <v>-1.8105E-2</v>
      </c>
      <c r="U7" s="43"/>
    </row>
    <row r="8" spans="2:21" x14ac:dyDescent="0.3">
      <c r="B8" s="35" t="s">
        <v>6</v>
      </c>
      <c r="C8" s="38">
        <v>0.09</v>
      </c>
      <c r="D8" s="39">
        <v>1</v>
      </c>
      <c r="E8" s="35" t="s">
        <v>9</v>
      </c>
      <c r="F8" s="43">
        <v>0</v>
      </c>
      <c r="G8" s="43">
        <v>0</v>
      </c>
      <c r="H8" s="40">
        <v>4.1000000000000002E-2</v>
      </c>
      <c r="I8" s="40">
        <v>2.8999999999999998E-3</v>
      </c>
      <c r="J8" s="40">
        <v>1.1000000000000001E-3</v>
      </c>
      <c r="K8" s="40">
        <v>6.9999999999999999E-4</v>
      </c>
      <c r="L8" s="40">
        <v>2.2000000000000001E-3</v>
      </c>
      <c r="M8" s="40"/>
      <c r="N8" s="40"/>
      <c r="O8" s="40">
        <v>1.2500000000000001E-2</v>
      </c>
      <c r="P8" s="41">
        <v>0.15</v>
      </c>
      <c r="Q8" s="41">
        <v>0.25</v>
      </c>
      <c r="R8" s="41">
        <v>0.35</v>
      </c>
      <c r="S8" s="41">
        <v>0.5</v>
      </c>
      <c r="T8" s="42">
        <f t="shared" si="0"/>
        <v>-2.3107500000000003E-2</v>
      </c>
      <c r="U8" s="43"/>
    </row>
    <row r="9" spans="2:21" x14ac:dyDescent="0.3">
      <c r="B9" s="35" t="s">
        <v>55</v>
      </c>
      <c r="C9" s="38">
        <v>0.01</v>
      </c>
      <c r="D9" s="39">
        <v>1</v>
      </c>
      <c r="E9" s="35" t="s">
        <v>47</v>
      </c>
      <c r="F9" s="41">
        <v>0</v>
      </c>
      <c r="G9" s="41">
        <v>0</v>
      </c>
      <c r="H9" s="41">
        <v>0</v>
      </c>
      <c r="I9" s="41">
        <v>0</v>
      </c>
      <c r="J9" s="40">
        <v>3.6999999999999998E-2</v>
      </c>
      <c r="K9" s="40">
        <v>1.1000000000000001E-3</v>
      </c>
      <c r="L9" s="40">
        <v>4.07E-2</v>
      </c>
      <c r="M9" s="40"/>
      <c r="N9" s="40"/>
      <c r="O9" s="40"/>
      <c r="P9" s="35"/>
      <c r="Q9" s="41">
        <v>0.25</v>
      </c>
      <c r="R9" s="41">
        <v>0.35</v>
      </c>
      <c r="S9" s="41">
        <v>0.5</v>
      </c>
      <c r="T9" s="42">
        <f t="shared" si="0"/>
        <v>-2.9984999999999998E-2</v>
      </c>
      <c r="U9" s="43"/>
    </row>
    <row r="10" spans="2:21" x14ac:dyDescent="0.3">
      <c r="B10" s="35" t="s">
        <v>21</v>
      </c>
      <c r="C10" s="38">
        <f>+SUM(C6:C9)</f>
        <v>0.99999999999999989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42">
        <f>+SUM(T6:T9)</f>
        <v>-0.13323750000000001</v>
      </c>
      <c r="U10" s="43">
        <f>+T10*365/(100*C10)</f>
        <v>-0.48631687500000015</v>
      </c>
    </row>
    <row r="11" spans="2:21" x14ac:dyDescent="0.3"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spans="2:21" x14ac:dyDescent="0.3">
      <c r="B12" s="46"/>
      <c r="C12" s="47" t="s">
        <v>61</v>
      </c>
      <c r="D12" s="46"/>
      <c r="E12" s="46"/>
      <c r="F12" s="46"/>
      <c r="G12" s="46"/>
      <c r="H12" s="46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spans="2:21" x14ac:dyDescent="0.3">
      <c r="M13" s="22"/>
    </row>
    <row r="14" spans="2:21" x14ac:dyDescent="0.3">
      <c r="M14" s="21"/>
      <c r="N14" s="24"/>
    </row>
    <row r="15" spans="2:21" x14ac:dyDescent="0.3">
      <c r="M15" s="21"/>
      <c r="N15" s="24"/>
    </row>
    <row r="16" spans="2:21" x14ac:dyDescent="0.3">
      <c r="F16" s="20"/>
      <c r="H16" s="22"/>
      <c r="I16" s="21"/>
      <c r="J16" s="25"/>
      <c r="K16" s="23"/>
      <c r="M16" s="21"/>
      <c r="N16" s="22"/>
    </row>
    <row r="17" spans="6:11" x14ac:dyDescent="0.3">
      <c r="F17" s="22"/>
      <c r="H17" s="22"/>
      <c r="I17" s="21"/>
      <c r="J17" s="25"/>
      <c r="K17" s="23"/>
    </row>
    <row r="18" spans="6:11" x14ac:dyDescent="0.3">
      <c r="K18" s="2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DD7B6-479B-46DD-845D-A13AE16F346A}">
  <dimension ref="B4:I14"/>
  <sheetViews>
    <sheetView workbookViewId="0">
      <selection activeCell="B4" sqref="B4:H12"/>
    </sheetView>
  </sheetViews>
  <sheetFormatPr defaultRowHeight="14.4" x14ac:dyDescent="0.3"/>
  <cols>
    <col min="6" max="6" width="16.88671875" customWidth="1"/>
    <col min="7" max="7" width="8.88671875" style="4"/>
    <col min="8" max="8" width="13.33203125" customWidth="1"/>
    <col min="9" max="9" width="9.88671875" bestFit="1" customWidth="1"/>
  </cols>
  <sheetData>
    <row r="4" spans="2:9" x14ac:dyDescent="0.3">
      <c r="F4" t="s">
        <v>34</v>
      </c>
    </row>
    <row r="5" spans="2:9" ht="42.75" customHeight="1" x14ac:dyDescent="0.3">
      <c r="B5" s="26" t="s">
        <v>0</v>
      </c>
      <c r="C5" s="26" t="s">
        <v>1</v>
      </c>
      <c r="D5" s="26" t="s">
        <v>2</v>
      </c>
      <c r="E5" s="26" t="s">
        <v>36</v>
      </c>
      <c r="F5" s="27" t="s">
        <v>64</v>
      </c>
      <c r="G5" s="26" t="s">
        <v>20</v>
      </c>
      <c r="H5" s="27" t="s">
        <v>60</v>
      </c>
    </row>
    <row r="6" spans="2:9" x14ac:dyDescent="0.3">
      <c r="B6" s="26" t="s">
        <v>4</v>
      </c>
      <c r="C6" s="29">
        <v>0.6</v>
      </c>
      <c r="D6" s="30">
        <v>2</v>
      </c>
      <c r="E6" s="26" t="s">
        <v>7</v>
      </c>
      <c r="F6" s="31">
        <v>5.0000000000000001E-3</v>
      </c>
      <c r="G6" s="32">
        <f>100*C6*D6*-F6</f>
        <v>-0.6</v>
      </c>
      <c r="H6" s="26"/>
    </row>
    <row r="7" spans="2:9" x14ac:dyDescent="0.3">
      <c r="B7" s="26" t="s">
        <v>5</v>
      </c>
      <c r="C7" s="29">
        <v>0.3</v>
      </c>
      <c r="D7" s="30">
        <v>1.5</v>
      </c>
      <c r="E7" s="26" t="s">
        <v>8</v>
      </c>
      <c r="F7" s="31">
        <v>7.4999999999999997E-3</v>
      </c>
      <c r="G7" s="32">
        <f t="shared" ref="G7:G9" si="0">100*C7*D7*-F7</f>
        <v>-0.33749999999999997</v>
      </c>
      <c r="H7" s="26"/>
    </row>
    <row r="8" spans="2:9" x14ac:dyDescent="0.3">
      <c r="B8" s="26" t="s">
        <v>6</v>
      </c>
      <c r="C8" s="29">
        <v>0.09</v>
      </c>
      <c r="D8" s="30">
        <v>1</v>
      </c>
      <c r="E8" s="26" t="s">
        <v>9</v>
      </c>
      <c r="F8" s="31">
        <v>0.01</v>
      </c>
      <c r="G8" s="32">
        <f t="shared" si="0"/>
        <v>-0.09</v>
      </c>
      <c r="H8" s="26"/>
    </row>
    <row r="9" spans="2:9" x14ac:dyDescent="0.3">
      <c r="B9" s="26" t="s">
        <v>55</v>
      </c>
      <c r="C9" s="29">
        <v>0.01</v>
      </c>
      <c r="D9" s="30">
        <v>1</v>
      </c>
      <c r="E9" s="26" t="s">
        <v>47</v>
      </c>
      <c r="F9" s="33">
        <v>0.03</v>
      </c>
      <c r="G9" s="32">
        <f t="shared" si="0"/>
        <v>-0.03</v>
      </c>
      <c r="H9" s="26"/>
    </row>
    <row r="10" spans="2:9" x14ac:dyDescent="0.3">
      <c r="B10" s="26" t="s">
        <v>21</v>
      </c>
      <c r="C10" s="29">
        <f>+SUM(C6:C9)</f>
        <v>0.99999999999999989</v>
      </c>
      <c r="D10" s="26">
        <f>+SUMPRODUCT(D6:D9,C6:C9)/C10</f>
        <v>1.7500000000000002</v>
      </c>
      <c r="E10" s="26"/>
      <c r="F10" s="34"/>
      <c r="G10" s="32">
        <f>+SUM(G6:G8)</f>
        <v>-1.0275000000000001</v>
      </c>
      <c r="H10" s="28">
        <f>+G10*365/(100*C10)</f>
        <v>-3.7503750000000009</v>
      </c>
    </row>
    <row r="11" spans="2:9" x14ac:dyDescent="0.3">
      <c r="I11" s="7"/>
    </row>
    <row r="12" spans="2:9" x14ac:dyDescent="0.3">
      <c r="B12" s="13" t="s">
        <v>62</v>
      </c>
    </row>
    <row r="13" spans="2:9" x14ac:dyDescent="0.3">
      <c r="I13" s="10"/>
    </row>
    <row r="14" spans="2:9" x14ac:dyDescent="0.3">
      <c r="I14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F8DE1-6E07-46B5-8CE6-7D54D2551DE8}">
  <dimension ref="B2:F38"/>
  <sheetViews>
    <sheetView topLeftCell="A3" workbookViewId="0">
      <selection activeCell="H25" sqref="H25"/>
    </sheetView>
  </sheetViews>
  <sheetFormatPr defaultRowHeight="14.4" x14ac:dyDescent="0.3"/>
  <cols>
    <col min="2" max="2" width="33.109375" bestFit="1" customWidth="1"/>
    <col min="4" max="4" width="10.33203125" style="7" customWidth="1"/>
    <col min="5" max="5" width="9.5546875" bestFit="1" customWidth="1"/>
  </cols>
  <sheetData>
    <row r="2" spans="2:6" x14ac:dyDescent="0.3">
      <c r="F2">
        <v>100</v>
      </c>
    </row>
    <row r="4" spans="2:6" s="1" customFormat="1" ht="43.2" x14ac:dyDescent="0.3">
      <c r="B4" s="1" t="s">
        <v>37</v>
      </c>
      <c r="C4" s="1" t="s">
        <v>38</v>
      </c>
      <c r="D4" s="11" t="s">
        <v>39</v>
      </c>
      <c r="E4" s="1" t="s">
        <v>2</v>
      </c>
      <c r="F4" s="1" t="s">
        <v>54</v>
      </c>
    </row>
    <row r="5" spans="2:6" x14ac:dyDescent="0.3">
      <c r="B5" t="s">
        <v>40</v>
      </c>
      <c r="C5" s="8">
        <v>0</v>
      </c>
      <c r="D5" s="7">
        <v>0.12261862497656861</v>
      </c>
      <c r="E5" s="12">
        <v>7.9407110464677771E-3</v>
      </c>
      <c r="F5" s="8">
        <f t="shared" ref="F5" si="0">+-C5*D5*E5*365</f>
        <v>0</v>
      </c>
    </row>
    <row r="6" spans="2:6" x14ac:dyDescent="0.3">
      <c r="B6" t="s">
        <v>41</v>
      </c>
      <c r="C6" s="8">
        <v>2.5000000000000001E-3</v>
      </c>
      <c r="D6" s="7">
        <v>0.17821031508669471</v>
      </c>
      <c r="E6" s="12">
        <v>0.14609571580716155</v>
      </c>
      <c r="F6" s="8">
        <f>+-C6*D6*E6*365</f>
        <v>-2.3757634236464549E-2</v>
      </c>
    </row>
    <row r="7" spans="2:6" x14ac:dyDescent="0.3">
      <c r="B7" t="s">
        <v>42</v>
      </c>
      <c r="C7" s="8">
        <v>2.5000000000000001E-3</v>
      </c>
      <c r="D7" s="7">
        <v>3.4740132557160776E-2</v>
      </c>
      <c r="E7" s="12">
        <v>8.1580234702286022E-2</v>
      </c>
      <c r="F7" s="8">
        <f t="shared" ref="F7:F37" si="1">+-C7*D7*E7*365</f>
        <v>-2.586123702936555E-3</v>
      </c>
    </row>
    <row r="8" spans="2:6" x14ac:dyDescent="0.3">
      <c r="B8" t="s">
        <v>43</v>
      </c>
      <c r="C8" s="8"/>
      <c r="E8" s="12"/>
      <c r="F8" s="8"/>
    </row>
    <row r="9" spans="2:6" x14ac:dyDescent="0.3">
      <c r="B9" t="s">
        <v>7</v>
      </c>
      <c r="C9" s="8">
        <v>5.0000000000000001E-3</v>
      </c>
      <c r="D9" s="7">
        <v>9.8132431638622911E-3</v>
      </c>
      <c r="E9" s="12">
        <v>3.225466861860829E-2</v>
      </c>
      <c r="F9" s="8">
        <f t="shared" si="1"/>
        <v>-5.7765430404166753E-4</v>
      </c>
    </row>
    <row r="10" spans="2:6" x14ac:dyDescent="0.3">
      <c r="B10" t="s">
        <v>8</v>
      </c>
      <c r="C10" s="8">
        <v>6.9999999999999993E-3</v>
      </c>
      <c r="D10" s="7">
        <v>8.4537484423311396E-2</v>
      </c>
      <c r="E10" s="12">
        <v>0.12402330588397659</v>
      </c>
      <c r="F10" s="8">
        <f t="shared" si="1"/>
        <v>-2.6788199729146821E-2</v>
      </c>
    </row>
    <row r="11" spans="2:6" x14ac:dyDescent="0.3">
      <c r="B11" t="s">
        <v>9</v>
      </c>
      <c r="C11" s="8">
        <v>0.01</v>
      </c>
      <c r="D11" s="7">
        <v>0</v>
      </c>
      <c r="E11" s="12">
        <v>0</v>
      </c>
      <c r="F11" s="8">
        <f t="shared" si="1"/>
        <v>0</v>
      </c>
    </row>
    <row r="12" spans="2:6" x14ac:dyDescent="0.3">
      <c r="B12" t="s">
        <v>44</v>
      </c>
      <c r="C12" s="8"/>
      <c r="E12" s="12"/>
      <c r="F12" s="8"/>
    </row>
    <row r="13" spans="2:6" x14ac:dyDescent="0.3">
      <c r="B13" t="s">
        <v>7</v>
      </c>
      <c r="C13" s="8">
        <v>6.9999999999999993E-3</v>
      </c>
      <c r="D13" s="7">
        <v>0.42758086808889512</v>
      </c>
      <c r="E13" s="12">
        <v>8.4719104145661528E-2</v>
      </c>
      <c r="F13" s="8">
        <f t="shared" si="1"/>
        <v>-9.2553004980976003E-2</v>
      </c>
    </row>
    <row r="14" spans="2:6" x14ac:dyDescent="0.3">
      <c r="B14" t="s">
        <v>45</v>
      </c>
      <c r="C14" s="8">
        <v>1.2E-2</v>
      </c>
      <c r="D14" s="7">
        <v>0</v>
      </c>
      <c r="E14" s="12">
        <v>0</v>
      </c>
      <c r="F14" s="8">
        <f t="shared" si="1"/>
        <v>0</v>
      </c>
    </row>
    <row r="15" spans="2:6" x14ac:dyDescent="0.3">
      <c r="B15" t="s">
        <v>8</v>
      </c>
      <c r="C15" s="8">
        <v>0.01</v>
      </c>
      <c r="D15" s="7">
        <v>0.11848962019559643</v>
      </c>
      <c r="E15" s="12">
        <v>0.12470670585524525</v>
      </c>
      <c r="F15" s="8">
        <f t="shared" si="1"/>
        <v>-5.3934043276106694E-2</v>
      </c>
    </row>
    <row r="16" spans="2:6" x14ac:dyDescent="0.3">
      <c r="B16" t="s">
        <v>9</v>
      </c>
      <c r="C16" s="8">
        <v>1.4999999999999999E-2</v>
      </c>
      <c r="D16" s="7">
        <v>0</v>
      </c>
      <c r="E16" s="12">
        <v>0</v>
      </c>
      <c r="F16" s="8">
        <f t="shared" si="1"/>
        <v>0</v>
      </c>
    </row>
    <row r="17" spans="2:6" x14ac:dyDescent="0.3">
      <c r="B17" t="s">
        <v>46</v>
      </c>
      <c r="C17" s="8"/>
      <c r="E17" s="12"/>
      <c r="F17" s="8"/>
    </row>
    <row r="18" spans="2:6" x14ac:dyDescent="0.3">
      <c r="B18" t="s">
        <v>7</v>
      </c>
      <c r="C18" s="8">
        <v>8.0000000000000002E-3</v>
      </c>
      <c r="D18" s="7">
        <v>2.1951646266442377E-2</v>
      </c>
      <c r="E18" s="12">
        <v>5.2460044941191837E-2</v>
      </c>
      <c r="F18" s="8">
        <f t="shared" si="1"/>
        <v>-3.3626263010384824E-3</v>
      </c>
    </row>
    <row r="19" spans="2:6" x14ac:dyDescent="0.3">
      <c r="B19" t="s">
        <v>8</v>
      </c>
      <c r="C19" s="8">
        <v>1.2E-2</v>
      </c>
      <c r="D19" s="7">
        <v>2.0580652414680834E-3</v>
      </c>
      <c r="E19" s="12">
        <v>8.4889317471292247E-2</v>
      </c>
      <c r="F19" s="8">
        <f t="shared" si="1"/>
        <v>-7.6521996102911743E-4</v>
      </c>
    </row>
    <row r="20" spans="2:6" x14ac:dyDescent="0.3">
      <c r="B20" t="s">
        <v>9</v>
      </c>
      <c r="C20" s="8">
        <v>1.8000000000000002E-2</v>
      </c>
      <c r="D20" s="7">
        <v>0</v>
      </c>
      <c r="E20" s="12">
        <v>0</v>
      </c>
      <c r="F20" s="8">
        <f t="shared" si="1"/>
        <v>0</v>
      </c>
    </row>
    <row r="21" spans="2:6" x14ac:dyDescent="0.3">
      <c r="B21" t="s">
        <v>47</v>
      </c>
      <c r="C21" s="8">
        <v>0.04</v>
      </c>
      <c r="D21" s="7">
        <v>0</v>
      </c>
      <c r="E21" s="12">
        <v>0</v>
      </c>
      <c r="F21" s="8">
        <f t="shared" si="1"/>
        <v>0</v>
      </c>
    </row>
    <row r="22" spans="2:6" x14ac:dyDescent="0.3">
      <c r="B22" t="s">
        <v>35</v>
      </c>
      <c r="C22" s="8">
        <v>0.03</v>
      </c>
      <c r="D22" s="7">
        <v>0</v>
      </c>
      <c r="E22" s="12">
        <v>0</v>
      </c>
      <c r="F22" s="8">
        <f t="shared" si="1"/>
        <v>0</v>
      </c>
    </row>
    <row r="23" spans="2:6" x14ac:dyDescent="0.3">
      <c r="B23" t="s">
        <v>48</v>
      </c>
      <c r="C23" s="8">
        <v>0.09</v>
      </c>
      <c r="D23" s="7">
        <v>0</v>
      </c>
      <c r="E23" s="12">
        <v>0</v>
      </c>
      <c r="F23" s="8">
        <f t="shared" si="1"/>
        <v>0</v>
      </c>
    </row>
    <row r="24" spans="2:6" x14ac:dyDescent="0.3">
      <c r="C24" s="8"/>
      <c r="E24" s="12"/>
      <c r="F24" s="8"/>
    </row>
    <row r="25" spans="2:6" x14ac:dyDescent="0.3">
      <c r="B25" s="13" t="s">
        <v>45</v>
      </c>
      <c r="C25" s="8">
        <v>1.2E-2</v>
      </c>
      <c r="D25" s="7">
        <v>0</v>
      </c>
      <c r="E25" s="12">
        <v>0</v>
      </c>
      <c r="F25" s="8">
        <f t="shared" si="1"/>
        <v>0</v>
      </c>
    </row>
    <row r="26" spans="2:6" x14ac:dyDescent="0.3">
      <c r="B26" s="13" t="s">
        <v>49</v>
      </c>
      <c r="C26" s="8">
        <v>1.8000000000000002E-2</v>
      </c>
      <c r="D26" s="7">
        <v>0</v>
      </c>
      <c r="E26" s="12">
        <v>0</v>
      </c>
      <c r="F26" s="8">
        <f t="shared" si="1"/>
        <v>0</v>
      </c>
    </row>
    <row r="27" spans="2:6" x14ac:dyDescent="0.3">
      <c r="B27" s="13" t="s">
        <v>50</v>
      </c>
      <c r="C27" s="8">
        <v>2.7000000000000003E-2</v>
      </c>
      <c r="D27" s="7">
        <v>0</v>
      </c>
      <c r="E27" s="12">
        <v>0</v>
      </c>
      <c r="F27" s="8">
        <f t="shared" si="1"/>
        <v>0</v>
      </c>
    </row>
    <row r="28" spans="2:6" x14ac:dyDescent="0.3">
      <c r="B28" s="13" t="s">
        <v>51</v>
      </c>
      <c r="C28" s="8">
        <v>4.4999999999999998E-2</v>
      </c>
      <c r="D28" s="7">
        <v>0</v>
      </c>
      <c r="E28" s="12">
        <v>0</v>
      </c>
      <c r="F28" s="8">
        <f t="shared" si="1"/>
        <v>0</v>
      </c>
    </row>
    <row r="29" spans="2:6" x14ac:dyDescent="0.3">
      <c r="C29" s="8"/>
      <c r="E29" s="12"/>
      <c r="F29" s="8"/>
    </row>
    <row r="30" spans="2:6" x14ac:dyDescent="0.3">
      <c r="B30" t="s">
        <v>52</v>
      </c>
      <c r="C30" s="8">
        <v>0</v>
      </c>
      <c r="E30" s="12"/>
      <c r="F30" s="8">
        <f t="shared" si="1"/>
        <v>0</v>
      </c>
    </row>
    <row r="31" spans="2:6" x14ac:dyDescent="0.3">
      <c r="B31" t="s">
        <v>7</v>
      </c>
      <c r="C31" s="8">
        <v>8.0000000000000002E-3</v>
      </c>
      <c r="D31" s="7">
        <v>0</v>
      </c>
      <c r="E31" s="12">
        <v>0</v>
      </c>
      <c r="F31" s="8">
        <f t="shared" si="1"/>
        <v>0</v>
      </c>
    </row>
    <row r="32" spans="2:6" x14ac:dyDescent="0.3">
      <c r="B32" t="s">
        <v>8</v>
      </c>
      <c r="C32" s="8">
        <v>1.2E-2</v>
      </c>
      <c r="D32" s="7">
        <v>0</v>
      </c>
      <c r="E32" s="12">
        <v>0</v>
      </c>
      <c r="F32" s="8">
        <f t="shared" si="1"/>
        <v>0</v>
      </c>
    </row>
    <row r="33" spans="2:6" x14ac:dyDescent="0.3">
      <c r="B33" t="s">
        <v>9</v>
      </c>
      <c r="C33" s="8">
        <v>1.8000000000000002E-2</v>
      </c>
      <c r="D33" s="7">
        <v>0</v>
      </c>
      <c r="E33" s="12">
        <v>0</v>
      </c>
      <c r="F33" s="8">
        <f t="shared" si="1"/>
        <v>0</v>
      </c>
    </row>
    <row r="34" spans="2:6" x14ac:dyDescent="0.3">
      <c r="B34" t="s">
        <v>53</v>
      </c>
      <c r="C34" s="8"/>
      <c r="E34" s="12"/>
      <c r="F34" s="8"/>
    </row>
    <row r="35" spans="2:6" x14ac:dyDescent="0.3">
      <c r="B35" t="s">
        <v>7</v>
      </c>
      <c r="C35" s="8">
        <v>0.02</v>
      </c>
      <c r="D35" s="7">
        <v>0</v>
      </c>
      <c r="E35" s="12">
        <v>0</v>
      </c>
      <c r="F35" s="8">
        <f t="shared" si="1"/>
        <v>0</v>
      </c>
    </row>
    <row r="36" spans="2:6" x14ac:dyDescent="0.3">
      <c r="B36" t="s">
        <v>8</v>
      </c>
      <c r="C36" s="8">
        <v>0.02</v>
      </c>
      <c r="D36" s="7">
        <v>0</v>
      </c>
      <c r="E36" s="12">
        <v>0</v>
      </c>
      <c r="F36" s="8">
        <f t="shared" si="1"/>
        <v>0</v>
      </c>
    </row>
    <row r="37" spans="2:6" x14ac:dyDescent="0.3">
      <c r="B37" t="s">
        <v>9</v>
      </c>
      <c r="C37" s="8">
        <v>0.02</v>
      </c>
      <c r="D37" s="7">
        <v>0</v>
      </c>
      <c r="E37" s="12">
        <v>0</v>
      </c>
      <c r="F37" s="8">
        <f t="shared" si="1"/>
        <v>0</v>
      </c>
    </row>
    <row r="38" spans="2:6" x14ac:dyDescent="0.3">
      <c r="D38" s="7">
        <f>+SUM(D5:D37)</f>
        <v>0.99999999999999989</v>
      </c>
      <c r="E38" s="12">
        <f>+SUMPRODUCT(E5:E37,D5:D37)/D38</f>
        <v>9.2971702390162531E-2</v>
      </c>
      <c r="F38" s="8">
        <v>-0.20432450649173994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Interest rate risk</vt:lpstr>
      <vt:lpstr>Credit risk</vt:lpstr>
      <vt:lpstr>Liquidity risk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Anil Bamboli</dc:creator>
  <cp:lastModifiedBy>B. M. Kini</cp:lastModifiedBy>
  <dcterms:created xsi:type="dcterms:W3CDTF">2022-09-29T09:44:08Z</dcterms:created>
  <dcterms:modified xsi:type="dcterms:W3CDTF">2022-10-12T10:39:40Z</dcterms:modified>
</cp:coreProperties>
</file>